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rej\SOLA\19-20\Info2\Saaty\"/>
    </mc:Choice>
  </mc:AlternateContent>
  <bookViews>
    <workbookView xWindow="0" yWindow="132" windowWidth="22980" windowHeight="100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2" i="1" l="1"/>
  <c r="G39" i="1" l="1"/>
  <c r="G40" i="1"/>
  <c r="G41" i="1"/>
  <c r="C31" i="1" l="1"/>
  <c r="C30" i="1"/>
  <c r="A32" i="1" s="1"/>
  <c r="B30" i="1"/>
  <c r="F30" i="1" s="1"/>
  <c r="B32" i="1"/>
  <c r="F32" i="1" s="1"/>
  <c r="B33" i="1"/>
  <c r="F31" i="1" s="1"/>
  <c r="C24" i="1"/>
  <c r="B24" i="1"/>
  <c r="A26" i="1"/>
  <c r="C19" i="1"/>
  <c r="B20" i="1" s="1"/>
  <c r="C18" i="1"/>
  <c r="B18" i="1"/>
  <c r="A12" i="1"/>
  <c r="A20" i="1"/>
  <c r="C5" i="1"/>
  <c r="A5" i="1"/>
  <c r="A4" i="1"/>
  <c r="A3" i="1"/>
  <c r="D3" i="1"/>
  <c r="D6" i="1" s="1"/>
  <c r="C3" i="1"/>
  <c r="B4" i="1" s="1"/>
  <c r="B14" i="1"/>
  <c r="F11" i="1" s="1"/>
  <c r="C14" i="1"/>
  <c r="G11" i="1" s="1"/>
  <c r="A13" i="1"/>
  <c r="A14" i="1" s="1"/>
  <c r="E12" i="1" s="1"/>
  <c r="B13" i="1"/>
  <c r="B6" i="1" l="1"/>
  <c r="G4" i="1" s="1"/>
  <c r="I4" i="1"/>
  <c r="I2" i="1"/>
  <c r="I6" i="1" s="1"/>
  <c r="I5" i="1"/>
  <c r="B5" i="1"/>
  <c r="A6" i="1"/>
  <c r="F3" i="1" s="1"/>
  <c r="I3" i="1"/>
  <c r="A19" i="1"/>
  <c r="C6" i="1"/>
  <c r="H3" i="1" s="1"/>
  <c r="F13" i="1"/>
  <c r="C21" i="1"/>
  <c r="G20" i="1" s="1"/>
  <c r="C33" i="1"/>
  <c r="F33" i="1"/>
  <c r="A31" i="1"/>
  <c r="A25" i="1"/>
  <c r="B26" i="1"/>
  <c r="C27" i="1"/>
  <c r="G24" i="1" s="1"/>
  <c r="A21" i="1"/>
  <c r="E11" i="1"/>
  <c r="I11" i="1" s="1"/>
  <c r="E13" i="1"/>
  <c r="E14" i="1" s="1"/>
  <c r="B21" i="1"/>
  <c r="F19" i="1" s="1"/>
  <c r="G12" i="1"/>
  <c r="G14" i="1" s="1"/>
  <c r="G13" i="1"/>
  <c r="F12" i="1"/>
  <c r="G32" i="1" l="1"/>
  <c r="G30" i="1"/>
  <c r="F20" i="1"/>
  <c r="G31" i="1"/>
  <c r="E25" i="1"/>
  <c r="G18" i="1"/>
  <c r="G2" i="1"/>
  <c r="G3" i="1"/>
  <c r="K3" i="1" s="1"/>
  <c r="G25" i="1"/>
  <c r="G27" i="1" s="1"/>
  <c r="G26" i="1"/>
  <c r="F5" i="1"/>
  <c r="K5" i="1" s="1"/>
  <c r="F2" i="1"/>
  <c r="F4" i="1"/>
  <c r="G19" i="1"/>
  <c r="G5" i="1"/>
  <c r="H4" i="1"/>
  <c r="H2" i="1"/>
  <c r="H5" i="1"/>
  <c r="I12" i="1"/>
  <c r="K12" i="1" s="1"/>
  <c r="M12" i="1" s="1"/>
  <c r="F18" i="1"/>
  <c r="F21" i="1" s="1"/>
  <c r="A33" i="1"/>
  <c r="E31" i="1" s="1"/>
  <c r="B27" i="1"/>
  <c r="A27" i="1"/>
  <c r="E19" i="1"/>
  <c r="I19" i="1" s="1"/>
  <c r="E18" i="1"/>
  <c r="E20" i="1"/>
  <c r="I13" i="1"/>
  <c r="I20" i="1"/>
  <c r="E21" i="1"/>
  <c r="F14" i="1"/>
  <c r="K2" i="1" l="1"/>
  <c r="F6" i="1"/>
  <c r="K13" i="1"/>
  <c r="M13" i="1" s="1"/>
  <c r="G33" i="1"/>
  <c r="E30" i="1"/>
  <c r="I30" i="1" s="1"/>
  <c r="E32" i="1"/>
  <c r="I32" i="1" s="1"/>
  <c r="I18" i="1"/>
  <c r="G21" i="1"/>
  <c r="F25" i="1"/>
  <c r="I25" i="1" s="1"/>
  <c r="F24" i="1"/>
  <c r="G6" i="1"/>
  <c r="F26" i="1"/>
  <c r="H6" i="1"/>
  <c r="K11" i="1"/>
  <c r="M11" i="1" s="1"/>
  <c r="M14" i="1" s="1"/>
  <c r="O14" i="1" s="1"/>
  <c r="Q14" i="1" s="1"/>
  <c r="S14" i="1" s="1"/>
  <c r="E24" i="1"/>
  <c r="I24" i="1" s="1"/>
  <c r="E26" i="1"/>
  <c r="I26" i="1" s="1"/>
  <c r="K4" i="1"/>
  <c r="I31" i="1"/>
  <c r="K18" i="1" l="1"/>
  <c r="M18" i="1" s="1"/>
  <c r="K20" i="1"/>
  <c r="M20" i="1" s="1"/>
  <c r="K19" i="1"/>
  <c r="M19" i="1" s="1"/>
  <c r="M21" i="1" s="1"/>
  <c r="O21" i="1" s="1"/>
  <c r="Q21" i="1" s="1"/>
  <c r="S21" i="1" s="1"/>
  <c r="E33" i="1"/>
  <c r="K24" i="1"/>
  <c r="M24" i="1" s="1"/>
  <c r="K26" i="1"/>
  <c r="M26" i="1" s="1"/>
  <c r="K25" i="1"/>
  <c r="M25" i="1" s="1"/>
  <c r="F27" i="1"/>
  <c r="E27" i="1"/>
  <c r="K30" i="1"/>
  <c r="M30" i="1" s="1"/>
  <c r="K32" i="1"/>
  <c r="M32" i="1" s="1"/>
  <c r="K31" i="1"/>
  <c r="M31" i="1" s="1"/>
  <c r="M33" i="1" s="1"/>
  <c r="O33" i="1" s="1"/>
  <c r="Q33" i="1" s="1"/>
  <c r="S33" i="1" s="1"/>
  <c r="M2" i="1"/>
  <c r="O2" i="1" s="1"/>
  <c r="M4" i="1"/>
  <c r="O4" i="1" s="1"/>
  <c r="M5" i="1"/>
  <c r="O5" i="1" s="1"/>
  <c r="M3" i="1"/>
  <c r="O3" i="1" s="1"/>
  <c r="M27" i="1" l="1"/>
  <c r="O27" i="1" s="1"/>
  <c r="Q27" i="1" s="1"/>
  <c r="S27" i="1" s="1"/>
  <c r="O6" i="1"/>
  <c r="O8" i="1" s="1"/>
  <c r="Q8" i="1" s="1"/>
  <c r="S8" i="1" s="1"/>
</calcChain>
</file>

<file path=xl/sharedStrings.xml><?xml version="1.0" encoding="utf-8"?>
<sst xmlns="http://schemas.openxmlformats.org/spreadsheetml/2006/main" count="39" uniqueCount="23">
  <si>
    <t>w</t>
  </si>
  <si>
    <t>Aw</t>
  </si>
  <si>
    <t>Aw/w</t>
  </si>
  <si>
    <t>lambda</t>
  </si>
  <si>
    <t>I</t>
  </si>
  <si>
    <t>I/Ir</t>
  </si>
  <si>
    <t>Normalizirana A</t>
  </si>
  <si>
    <t>A - placa</t>
  </si>
  <si>
    <t>A - kriteriji</t>
  </si>
  <si>
    <t>A - Kraj</t>
  </si>
  <si>
    <t>A - Zanimivost</t>
  </si>
  <si>
    <t>A - Sorodniki</t>
  </si>
  <si>
    <t xml:space="preserve"> </t>
  </si>
  <si>
    <t>Matrika Q</t>
  </si>
  <si>
    <t>X1</t>
  </si>
  <si>
    <t>X2</t>
  </si>
  <si>
    <t>X3</t>
  </si>
  <si>
    <t>P</t>
  </si>
  <si>
    <t>Kraj</t>
  </si>
  <si>
    <t>Zan</t>
  </si>
  <si>
    <t>Sorod</t>
  </si>
  <si>
    <t>Plača</t>
  </si>
  <si>
    <t>Najboljša je rešitev X2, ki ima najvišji P (0.38)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</si>
</sst>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2" fontId="0" fillId="3" borderId="0" xfId="0" applyNumberFormat="1" applyFill="1"/>
    <xf numFmtId="2" fontId="0" fillId="2" borderId="0" xfId="0" applyNumberFormat="1" applyFill="1"/>
    <xf numFmtId="12" fontId="0" fillId="3" borderId="0" xfId="0" applyNumberFormat="1" applyFill="1"/>
    <xf numFmtId="12" fontId="0" fillId="3" borderId="0" xfId="0" applyNumberFormat="1" applyFill="1" applyAlignment="1">
      <alignment horizontal="center" vertical="top"/>
    </xf>
    <xf numFmtId="2" fontId="1" fillId="0" borderId="0" xfId="0" applyNumberFormat="1" applyFont="1"/>
    <xf numFmtId="2" fontId="0" fillId="6" borderId="0" xfId="0" applyNumberFormat="1" applyFill="1"/>
    <xf numFmtId="2" fontId="0" fillId="4" borderId="1" xfId="0" applyNumberFormat="1" applyFill="1" applyBorder="1"/>
    <xf numFmtId="2" fontId="0" fillId="0" borderId="3" xfId="0" applyNumberFormat="1" applyBorder="1"/>
    <xf numFmtId="2" fontId="0" fillId="0" borderId="2" xfId="0" applyNumberFormat="1" applyBorder="1" applyAlignment="1">
      <alignment horizontal="right"/>
    </xf>
    <xf numFmtId="2" fontId="0" fillId="0" borderId="2" xfId="0" applyNumberFormat="1" applyBorder="1"/>
    <xf numFmtId="2" fontId="2" fillId="5" borderId="0" xfId="0" applyNumberFormat="1" applyFont="1" applyFill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23" workbookViewId="0">
      <selection activeCell="J32" sqref="J32"/>
    </sheetView>
  </sheetViews>
  <sheetFormatPr defaultRowHeight="14.4" x14ac:dyDescent="0.3"/>
  <cols>
    <col min="1" max="1" width="6.21875" style="1" customWidth="1"/>
    <col min="2" max="2" width="5.6640625" style="1" customWidth="1"/>
    <col min="3" max="3" width="5.88671875" style="1" customWidth="1"/>
    <col min="4" max="4" width="5" style="1" customWidth="1"/>
    <col min="5" max="5" width="8.88671875" style="1"/>
    <col min="6" max="6" width="4.33203125" style="1" customWidth="1"/>
    <col min="7" max="7" width="4.6640625" style="1" customWidth="1"/>
    <col min="8" max="8" width="5.21875" style="1" customWidth="1"/>
    <col min="9" max="10" width="4.5546875" style="1" customWidth="1"/>
    <col min="11" max="11" width="4.77734375" style="1" customWidth="1"/>
    <col min="12" max="12" width="4.109375" style="1" customWidth="1"/>
    <col min="13" max="13" width="5.21875" style="1" customWidth="1"/>
    <col min="14" max="14" width="1.5546875" style="1" customWidth="1"/>
    <col min="15" max="16384" width="8.88671875" style="1"/>
  </cols>
  <sheetData>
    <row r="1" spans="1:20" x14ac:dyDescent="0.3">
      <c r="A1" s="1" t="s">
        <v>8</v>
      </c>
      <c r="F1" s="1" t="s">
        <v>6</v>
      </c>
      <c r="K1" s="1" t="s">
        <v>0</v>
      </c>
      <c r="M1" s="1" t="s">
        <v>1</v>
      </c>
      <c r="O1" s="1" t="s">
        <v>2</v>
      </c>
    </row>
    <row r="2" spans="1:20" x14ac:dyDescent="0.3">
      <c r="A2" s="5">
        <v>1</v>
      </c>
      <c r="B2" s="5">
        <v>5</v>
      </c>
      <c r="C2" s="5">
        <v>2</v>
      </c>
      <c r="D2" s="5">
        <v>4</v>
      </c>
      <c r="F2" s="2">
        <f>A2/A$6</f>
        <v>0.51282051282051289</v>
      </c>
      <c r="G2" s="2">
        <f t="shared" ref="G2:I2" si="0">B2/B$6</f>
        <v>0.5</v>
      </c>
      <c r="H2" s="2">
        <f t="shared" si="0"/>
        <v>0.5</v>
      </c>
      <c r="I2" s="2">
        <f t="shared" si="0"/>
        <v>0.53333333333333333</v>
      </c>
      <c r="K2" s="3">
        <f>AVERAGE(F2:I2)</f>
        <v>0.5115384615384615</v>
      </c>
      <c r="M2" s="1">
        <f>A2*K$2+B2*K$3+C2*K$4+D2*K$5</f>
        <v>2.077403846153846</v>
      </c>
      <c r="O2" s="1">
        <f>M2/K2</f>
        <v>4.0610902255639099</v>
      </c>
    </row>
    <row r="3" spans="1:20" x14ac:dyDescent="0.3">
      <c r="A3" s="5">
        <f>1/B2</f>
        <v>0.2</v>
      </c>
      <c r="B3" s="5">
        <v>1</v>
      </c>
      <c r="C3" s="5">
        <f>1/2</f>
        <v>0.5</v>
      </c>
      <c r="D3" s="5">
        <f>1/2</f>
        <v>0.5</v>
      </c>
      <c r="F3" s="2">
        <f t="shared" ref="F3:F5" si="1">A3/A$6</f>
        <v>0.10256410256410257</v>
      </c>
      <c r="G3" s="2">
        <f t="shared" ref="G3:G5" si="2">B3/B$6</f>
        <v>0.1</v>
      </c>
      <c r="H3" s="2">
        <f t="shared" ref="H3:H5" si="3">C3/C$6</f>
        <v>0.125</v>
      </c>
      <c r="I3" s="2">
        <f t="shared" ref="I3:I5" si="4">D3/D$6</f>
        <v>6.6666666666666666E-2</v>
      </c>
      <c r="K3" s="3">
        <f t="shared" ref="K3:K5" si="5">AVERAGE(F3:I3)</f>
        <v>9.8557692307692304E-2</v>
      </c>
      <c r="M3" s="1">
        <f t="shared" ref="M3:M5" si="6">A3*K$2+B3*K$3+C3*K$4+D3*K$5</f>
        <v>0.39581730769230772</v>
      </c>
      <c r="O3" s="1">
        <f t="shared" ref="O3:O4" si="7">M3/K3</f>
        <v>4.0160975609756102</v>
      </c>
    </row>
    <row r="4" spans="1:20" x14ac:dyDescent="0.3">
      <c r="A4" s="5">
        <f>1/C2</f>
        <v>0.5</v>
      </c>
      <c r="B4" s="5">
        <f>1/C3</f>
        <v>2</v>
      </c>
      <c r="C4" s="5">
        <v>1</v>
      </c>
      <c r="D4" s="5">
        <v>2</v>
      </c>
      <c r="F4" s="2">
        <f t="shared" si="1"/>
        <v>0.25641025641025644</v>
      </c>
      <c r="G4" s="2">
        <f t="shared" si="2"/>
        <v>0.2</v>
      </c>
      <c r="H4" s="2">
        <f t="shared" si="3"/>
        <v>0.25</v>
      </c>
      <c r="I4" s="2">
        <f t="shared" si="4"/>
        <v>0.26666666666666666</v>
      </c>
      <c r="K4" s="3">
        <f t="shared" si="5"/>
        <v>0.24326923076923079</v>
      </c>
      <c r="M4" s="1">
        <f t="shared" si="6"/>
        <v>0.98942307692307696</v>
      </c>
      <c r="O4" s="1">
        <f t="shared" si="7"/>
        <v>4.0671936758893281</v>
      </c>
    </row>
    <row r="5" spans="1:20" x14ac:dyDescent="0.3">
      <c r="A5" s="5">
        <f>1/D2</f>
        <v>0.25</v>
      </c>
      <c r="B5" s="5">
        <f>1/D3</f>
        <v>2</v>
      </c>
      <c r="C5" s="5">
        <f>1/D4</f>
        <v>0.5</v>
      </c>
      <c r="D5" s="5">
        <v>1</v>
      </c>
      <c r="F5" s="2">
        <f t="shared" si="1"/>
        <v>0.12820512820512822</v>
      </c>
      <c r="G5" s="2">
        <f t="shared" si="2"/>
        <v>0.2</v>
      </c>
      <c r="H5" s="2">
        <f t="shared" si="3"/>
        <v>0.125</v>
      </c>
      <c r="I5" s="2">
        <f t="shared" si="4"/>
        <v>0.13333333333333333</v>
      </c>
      <c r="K5" s="3">
        <f t="shared" si="5"/>
        <v>0.14663461538461539</v>
      </c>
      <c r="M5" s="1">
        <f t="shared" si="6"/>
        <v>0.59326923076923077</v>
      </c>
      <c r="O5" s="1">
        <f>M5/K5</f>
        <v>4.0459016393442617</v>
      </c>
    </row>
    <row r="6" spans="1:20" x14ac:dyDescent="0.3">
      <c r="A6" s="1">
        <f>SUM(A2:A5)</f>
        <v>1.95</v>
      </c>
      <c r="B6" s="1">
        <f t="shared" ref="B6:D6" si="8">SUM(B2:B5)</f>
        <v>10</v>
      </c>
      <c r="C6" s="1">
        <f t="shared" si="8"/>
        <v>4</v>
      </c>
      <c r="D6" s="1">
        <f t="shared" si="8"/>
        <v>7.5</v>
      </c>
      <c r="F6" s="1">
        <f>SUM(F2:F5)</f>
        <v>1</v>
      </c>
      <c r="G6" s="1">
        <f t="shared" ref="G6" si="9">SUM(G2:G5)</f>
        <v>1</v>
      </c>
      <c r="H6" s="1">
        <f t="shared" ref="H6" si="10">SUM(H2:H5)</f>
        <v>1</v>
      </c>
      <c r="I6" s="1">
        <f t="shared" ref="I6" si="11">SUM(I2:I5)</f>
        <v>1</v>
      </c>
      <c r="O6" s="1">
        <f>SUM(O2:O5)</f>
        <v>16.190283101773112</v>
      </c>
    </row>
    <row r="8" spans="1:20" x14ac:dyDescent="0.3">
      <c r="O8" s="1">
        <f>O6/4</f>
        <v>4.0475707754432779</v>
      </c>
      <c r="P8" s="1" t="s">
        <v>3</v>
      </c>
      <c r="Q8" s="1">
        <f>(O8-4)/3</f>
        <v>1.5856925147759309E-2</v>
      </c>
      <c r="R8" s="1" t="s">
        <v>4</v>
      </c>
      <c r="S8" s="1">
        <f>Q8/0.9</f>
        <v>1.7618805719732566E-2</v>
      </c>
      <c r="T8" s="1" t="s">
        <v>5</v>
      </c>
    </row>
    <row r="10" spans="1:20" x14ac:dyDescent="0.3">
      <c r="A10" s="1" t="s">
        <v>7</v>
      </c>
      <c r="E10" s="1" t="s">
        <v>6</v>
      </c>
      <c r="I10" s="1" t="s">
        <v>0</v>
      </c>
      <c r="K10" s="1" t="s">
        <v>1</v>
      </c>
      <c r="M10" s="1" t="s">
        <v>2</v>
      </c>
    </row>
    <row r="11" spans="1:20" x14ac:dyDescent="0.3">
      <c r="A11" s="4">
        <v>1</v>
      </c>
      <c r="B11" s="4">
        <v>2</v>
      </c>
      <c r="C11" s="4">
        <v>4</v>
      </c>
      <c r="E11" s="2">
        <f>A11/A$14</f>
        <v>0.5714285714285714</v>
      </c>
      <c r="F11" s="2">
        <f t="shared" ref="F11:G11" si="12">B11/B$14</f>
        <v>0.5714285714285714</v>
      </c>
      <c r="G11" s="2">
        <f t="shared" si="12"/>
        <v>0.5714285714285714</v>
      </c>
      <c r="I11" s="7">
        <f>AVERAGE(E11:G11)</f>
        <v>0.5714285714285714</v>
      </c>
      <c r="K11" s="1">
        <f>A11*I$11+B11*I$12+C11*I$13</f>
        <v>1.7142857142857142</v>
      </c>
      <c r="M11" s="1">
        <f>K11/I11</f>
        <v>3</v>
      </c>
    </row>
    <row r="12" spans="1:20" x14ac:dyDescent="0.3">
      <c r="A12" s="4">
        <f>1/B11</f>
        <v>0.5</v>
      </c>
      <c r="B12" s="4">
        <v>1</v>
      </c>
      <c r="C12" s="4">
        <v>2</v>
      </c>
      <c r="E12" s="2">
        <f t="shared" ref="E12:E13" si="13">A12/A$14</f>
        <v>0.2857142857142857</v>
      </c>
      <c r="F12" s="2">
        <f t="shared" ref="F12:F13" si="14">B12/B$14</f>
        <v>0.2857142857142857</v>
      </c>
      <c r="G12" s="2">
        <f t="shared" ref="G12:G13" si="15">C12/C$14</f>
        <v>0.2857142857142857</v>
      </c>
      <c r="I12" s="7">
        <f t="shared" ref="I12:I13" si="16">AVERAGE(E12:G12)</f>
        <v>0.2857142857142857</v>
      </c>
      <c r="K12" s="1">
        <f t="shared" ref="K12:K13" si="17">A12*I$11+B12*I$12+C12*I$13</f>
        <v>0.8571428571428571</v>
      </c>
      <c r="M12" s="1">
        <f t="shared" ref="M12:M13" si="18">K12/I12</f>
        <v>3</v>
      </c>
    </row>
    <row r="13" spans="1:20" x14ac:dyDescent="0.3">
      <c r="A13" s="4">
        <f>1/C11</f>
        <v>0.25</v>
      </c>
      <c r="B13" s="4">
        <f>1/C12</f>
        <v>0.5</v>
      </c>
      <c r="C13" s="4">
        <v>1</v>
      </c>
      <c r="E13" s="2">
        <f t="shared" si="13"/>
        <v>0.14285714285714285</v>
      </c>
      <c r="F13" s="2">
        <f t="shared" si="14"/>
        <v>0.14285714285714285</v>
      </c>
      <c r="G13" s="2">
        <f t="shared" si="15"/>
        <v>0.14285714285714285</v>
      </c>
      <c r="I13" s="7">
        <f t="shared" si="16"/>
        <v>0.14285714285714285</v>
      </c>
      <c r="K13" s="1">
        <f t="shared" si="17"/>
        <v>0.42857142857142855</v>
      </c>
      <c r="M13" s="1">
        <f t="shared" si="18"/>
        <v>3</v>
      </c>
    </row>
    <row r="14" spans="1:20" x14ac:dyDescent="0.3">
      <c r="A14" s="1">
        <f>SUM(A11:A13)</f>
        <v>1.75</v>
      </c>
      <c r="B14" s="1">
        <f t="shared" ref="B14:C14" si="19">SUM(B11:B13)</f>
        <v>3.5</v>
      </c>
      <c r="C14" s="1">
        <f t="shared" si="19"/>
        <v>7</v>
      </c>
      <c r="E14" s="1">
        <f>SUM(E11:E13)</f>
        <v>1</v>
      </c>
      <c r="F14" s="1">
        <f t="shared" ref="F14:G14" si="20">SUM(F11:F13)</f>
        <v>1</v>
      </c>
      <c r="G14" s="1">
        <f t="shared" si="20"/>
        <v>1</v>
      </c>
      <c r="I14" s="1" t="s">
        <v>12</v>
      </c>
      <c r="M14" s="1">
        <f>SUM(M11:M13)</f>
        <v>9</v>
      </c>
      <c r="O14" s="1">
        <f>M14/3</f>
        <v>3</v>
      </c>
      <c r="Q14" s="1">
        <f>(O14-3)/2</f>
        <v>0</v>
      </c>
      <c r="R14" s="1" t="s">
        <v>4</v>
      </c>
      <c r="S14" s="1">
        <f>Q14/0.58</f>
        <v>0</v>
      </c>
      <c r="T14" s="1" t="s">
        <v>5</v>
      </c>
    </row>
    <row r="17" spans="1:20" x14ac:dyDescent="0.3">
      <c r="A17" s="1" t="s">
        <v>9</v>
      </c>
    </row>
    <row r="18" spans="1:20" x14ac:dyDescent="0.3">
      <c r="A18" s="4">
        <v>1</v>
      </c>
      <c r="B18" s="4">
        <f>1/2</f>
        <v>0.5</v>
      </c>
      <c r="C18" s="4">
        <f>1/3</f>
        <v>0.33333333333333331</v>
      </c>
      <c r="E18" s="2">
        <f>A18/A$21</f>
        <v>0.16666666666666666</v>
      </c>
      <c r="F18" s="2">
        <f t="shared" ref="F18:G18" si="21">B18/B$21</f>
        <v>0.1111111111111111</v>
      </c>
      <c r="G18" s="2">
        <f t="shared" si="21"/>
        <v>0.2</v>
      </c>
      <c r="I18" s="7">
        <f>AVERAGE(E18:G18)</f>
        <v>0.15925925925925927</v>
      </c>
      <c r="K18" s="1">
        <f>A18*I$18+B18*I$19+C18*I$20</f>
        <v>0.48148148148148151</v>
      </c>
      <c r="M18" s="1">
        <f>K18/I18</f>
        <v>3.0232558139534884</v>
      </c>
    </row>
    <row r="19" spans="1:20" x14ac:dyDescent="0.3">
      <c r="A19" s="4">
        <f>1/B18</f>
        <v>2</v>
      </c>
      <c r="B19" s="4">
        <v>1</v>
      </c>
      <c r="C19" s="4">
        <f>1/3</f>
        <v>0.33333333333333331</v>
      </c>
      <c r="E19" s="2">
        <f t="shared" ref="E19:E20" si="22">A19/A$21</f>
        <v>0.33333333333333331</v>
      </c>
      <c r="F19" s="2">
        <f t="shared" ref="F19:F20" si="23">B19/B$21</f>
        <v>0.22222222222222221</v>
      </c>
      <c r="G19" s="2">
        <f t="shared" ref="G19:G20" si="24">C19/C$21</f>
        <v>0.2</v>
      </c>
      <c r="I19" s="7">
        <f t="shared" ref="I19:I20" si="25">AVERAGE(E19:G19)</f>
        <v>0.25185185185185183</v>
      </c>
      <c r="K19" s="1">
        <f t="shared" ref="K19:K20" si="26">A19*I$18+B19*I$19+C19*I$20</f>
        <v>0.76666666666666672</v>
      </c>
      <c r="M19" s="1">
        <f t="shared" ref="M19:M20" si="27">K19/I19</f>
        <v>3.0441176470588238</v>
      </c>
    </row>
    <row r="20" spans="1:20" x14ac:dyDescent="0.3">
      <c r="A20" s="4">
        <f>1/C18</f>
        <v>3</v>
      </c>
      <c r="B20" s="4">
        <f>1/C19</f>
        <v>3</v>
      </c>
      <c r="C20" s="4">
        <v>1</v>
      </c>
      <c r="E20" s="2">
        <f t="shared" si="22"/>
        <v>0.5</v>
      </c>
      <c r="F20" s="2">
        <f t="shared" si="23"/>
        <v>0.66666666666666663</v>
      </c>
      <c r="G20" s="2">
        <f t="shared" si="24"/>
        <v>0.60000000000000009</v>
      </c>
      <c r="I20" s="7">
        <f t="shared" si="25"/>
        <v>0.58888888888888891</v>
      </c>
      <c r="K20" s="1">
        <f t="shared" si="26"/>
        <v>1.8222222222222224</v>
      </c>
      <c r="M20" s="1">
        <f t="shared" si="27"/>
        <v>3.0943396226415096</v>
      </c>
    </row>
    <row r="21" spans="1:20" x14ac:dyDescent="0.3">
      <c r="A21" s="1">
        <f>SUM(A18:A20)</f>
        <v>6</v>
      </c>
      <c r="B21" s="1">
        <f t="shared" ref="B21" si="28">SUM(B18:B20)</f>
        <v>4.5</v>
      </c>
      <c r="C21" s="1">
        <f t="shared" ref="C21" si="29">SUM(C18:C20)</f>
        <v>1.6666666666666665</v>
      </c>
      <c r="E21" s="1">
        <f>SUM(E18:E20)</f>
        <v>1</v>
      </c>
      <c r="F21" s="1">
        <f t="shared" ref="F21" si="30">SUM(F18:F20)</f>
        <v>1</v>
      </c>
      <c r="G21" s="1">
        <f t="shared" ref="G21" si="31">SUM(G18:G20)</f>
        <v>1</v>
      </c>
      <c r="I21" s="1" t="s">
        <v>12</v>
      </c>
      <c r="M21" s="1">
        <f>SUM(M18:M20)</f>
        <v>9.1617130836538223</v>
      </c>
      <c r="O21" s="1">
        <f>M21/3</f>
        <v>3.0539043612179406</v>
      </c>
      <c r="Q21" s="1">
        <f>(O21-3)/2</f>
        <v>2.6952180608970311E-2</v>
      </c>
      <c r="R21" s="1" t="s">
        <v>4</v>
      </c>
      <c r="S21" s="1">
        <f>Q21/0.58</f>
        <v>4.6469276912017778E-2</v>
      </c>
      <c r="T21" s="1" t="s">
        <v>5</v>
      </c>
    </row>
    <row r="23" spans="1:20" x14ac:dyDescent="0.3">
      <c r="A23" s="1" t="s">
        <v>10</v>
      </c>
    </row>
    <row r="24" spans="1:20" x14ac:dyDescent="0.3">
      <c r="A24" s="4">
        <v>1</v>
      </c>
      <c r="B24" s="4">
        <f>1/7</f>
        <v>0.14285714285714285</v>
      </c>
      <c r="C24" s="4">
        <f>1/3</f>
        <v>0.33333333333333331</v>
      </c>
      <c r="E24" s="2">
        <f>A24/A$27</f>
        <v>9.0909090909090912E-2</v>
      </c>
      <c r="F24" s="2">
        <f t="shared" ref="F24:G24" si="32">B24/B$27</f>
        <v>9.6774193548387094E-2</v>
      </c>
      <c r="G24" s="2">
        <f t="shared" si="32"/>
        <v>7.6923076923076913E-2</v>
      </c>
      <c r="I24" s="7">
        <f>AVERAGE(E24:G24)</f>
        <v>8.8202120460184982E-2</v>
      </c>
      <c r="K24" s="1">
        <f>A24*I$24+B24*I$25+C24*I$26</f>
        <v>0.26476390992520027</v>
      </c>
      <c r="M24" s="1">
        <f>K24/I24</f>
        <v>3.0017862217350708</v>
      </c>
    </row>
    <row r="25" spans="1:20" x14ac:dyDescent="0.3">
      <c r="A25" s="4">
        <f>1/B24</f>
        <v>7</v>
      </c>
      <c r="B25" s="4">
        <v>1</v>
      </c>
      <c r="C25" s="4">
        <v>3</v>
      </c>
      <c r="E25" s="2">
        <f t="shared" ref="E25:E26" si="33">A25/A$27</f>
        <v>0.63636363636363635</v>
      </c>
      <c r="F25" s="2">
        <f t="shared" ref="F25:F26" si="34">B25/B$27</f>
        <v>0.67741935483870974</v>
      </c>
      <c r="G25" s="2">
        <f t="shared" ref="G25:G26" si="35">C25/C$27</f>
        <v>0.69230769230769218</v>
      </c>
      <c r="I25" s="7">
        <f t="shared" ref="I25:I26" si="36">AVERAGE(E25:G25)</f>
        <v>0.66869689450334613</v>
      </c>
      <c r="K25" s="1">
        <f t="shared" ref="K25:K26" si="37">A25*I$24+B25*I$25+C25*I$26</f>
        <v>2.0154146928340477</v>
      </c>
      <c r="M25" s="1">
        <f t="shared" ref="M25:M26" si="38">K25/I25</f>
        <v>3.0139435511076127</v>
      </c>
    </row>
    <row r="26" spans="1:20" x14ac:dyDescent="0.3">
      <c r="A26" s="4">
        <f>1/C24</f>
        <v>3</v>
      </c>
      <c r="B26" s="4">
        <f>1/C25</f>
        <v>0.33333333333333331</v>
      </c>
      <c r="C26" s="4">
        <v>1</v>
      </c>
      <c r="E26" s="2">
        <f t="shared" si="33"/>
        <v>0.27272727272727271</v>
      </c>
      <c r="F26" s="2">
        <f t="shared" si="34"/>
        <v>0.22580645161290325</v>
      </c>
      <c r="G26" s="2">
        <f t="shared" si="35"/>
        <v>0.23076923076923073</v>
      </c>
      <c r="I26" s="7">
        <f t="shared" si="36"/>
        <v>0.2431009850364689</v>
      </c>
      <c r="K26" s="1">
        <f t="shared" si="37"/>
        <v>0.73060631125147257</v>
      </c>
      <c r="M26" s="1">
        <f t="shared" si="38"/>
        <v>3.0053613774615942</v>
      </c>
    </row>
    <row r="27" spans="1:20" x14ac:dyDescent="0.3">
      <c r="A27" s="1">
        <f>SUM(A24:A26)</f>
        <v>11</v>
      </c>
      <c r="B27" s="1">
        <f t="shared" ref="B27" si="39">SUM(B24:B26)</f>
        <v>1.4761904761904761</v>
      </c>
      <c r="C27" s="1">
        <f t="shared" ref="C27" si="40">SUM(C24:C26)</f>
        <v>4.3333333333333339</v>
      </c>
      <c r="E27" s="1">
        <f>SUM(E24:E26)</f>
        <v>1</v>
      </c>
      <c r="F27" s="1">
        <f t="shared" ref="F27" si="41">SUM(F24:F26)</f>
        <v>1</v>
      </c>
      <c r="G27" s="1">
        <f t="shared" ref="G27" si="42">SUM(G24:G26)</f>
        <v>0.99999999999999978</v>
      </c>
      <c r="I27" s="1" t="s">
        <v>12</v>
      </c>
      <c r="M27" s="1">
        <f>SUM(M24:M26)</f>
        <v>9.0210911503042777</v>
      </c>
      <c r="O27" s="1">
        <f>M27/3</f>
        <v>3.0070303834347594</v>
      </c>
      <c r="Q27" s="1">
        <f>(O27-3)/2</f>
        <v>3.5151917173796843E-3</v>
      </c>
      <c r="R27" s="1" t="s">
        <v>4</v>
      </c>
      <c r="S27" s="1">
        <f>Q27/0.58</f>
        <v>6.0606753747925596E-3</v>
      </c>
      <c r="T27" s="1" t="s">
        <v>5</v>
      </c>
    </row>
    <row r="29" spans="1:20" x14ac:dyDescent="0.3">
      <c r="A29" s="1" t="s">
        <v>11</v>
      </c>
    </row>
    <row r="30" spans="1:20" x14ac:dyDescent="0.3">
      <c r="A30" s="4">
        <v>1</v>
      </c>
      <c r="B30" s="4">
        <f>1/4</f>
        <v>0.25</v>
      </c>
      <c r="C30" s="4">
        <f>1/7</f>
        <v>0.14285714285714285</v>
      </c>
      <c r="E30" s="2">
        <f>A30/A$33</f>
        <v>8.3333333333333329E-2</v>
      </c>
      <c r="F30" s="2">
        <f t="shared" ref="F30:G30" si="43">B30/B$33</f>
        <v>7.6923076923076927E-2</v>
      </c>
      <c r="G30" s="2">
        <f t="shared" si="43"/>
        <v>8.6956521739130432E-2</v>
      </c>
      <c r="I30" s="7">
        <f>AVERAGE(E30:G30)</f>
        <v>8.2404310665180225E-2</v>
      </c>
      <c r="K30" s="1">
        <f>A30*I$30+B30*I$31+C30*I$32</f>
        <v>0.24725274725274721</v>
      </c>
      <c r="M30" s="1">
        <f>K30/I30</f>
        <v>3.0004831695925267</v>
      </c>
    </row>
    <row r="31" spans="1:20" x14ac:dyDescent="0.3">
      <c r="A31" s="4">
        <f>1/B30</f>
        <v>4</v>
      </c>
      <c r="B31" s="4">
        <v>1</v>
      </c>
      <c r="C31" s="4">
        <f>1/2</f>
        <v>0.5</v>
      </c>
      <c r="E31" s="2">
        <f t="shared" ref="E31:E32" si="44">A31/A$33</f>
        <v>0.33333333333333331</v>
      </c>
      <c r="F31" s="2">
        <f t="shared" ref="F31:F32" si="45">B31/B$33</f>
        <v>0.30769230769230771</v>
      </c>
      <c r="G31" s="2">
        <f t="shared" ref="G31:G32" si="46">C31/C$33</f>
        <v>0.30434782608695654</v>
      </c>
      <c r="I31" s="7">
        <f t="shared" ref="I31:I32" si="47">AVERAGE(E31:G31)</f>
        <v>0.31512448903753248</v>
      </c>
      <c r="K31" s="1">
        <f t="shared" ref="K31:K32" si="48">A31*I$30+B31*I$31+C31*I$32</f>
        <v>0.94597733184689692</v>
      </c>
      <c r="M31" s="1">
        <f t="shared" ref="M31:M32" si="49">K31/I31</f>
        <v>3.0019162735849054</v>
      </c>
    </row>
    <row r="32" spans="1:20" x14ac:dyDescent="0.3">
      <c r="A32" s="4">
        <f>1/C30</f>
        <v>7</v>
      </c>
      <c r="B32" s="4">
        <f>1/C31</f>
        <v>2</v>
      </c>
      <c r="C32" s="4">
        <v>1</v>
      </c>
      <c r="E32" s="2">
        <f t="shared" si="44"/>
        <v>0.58333333333333337</v>
      </c>
      <c r="F32" s="2">
        <f t="shared" si="45"/>
        <v>0.61538461538461542</v>
      </c>
      <c r="G32" s="2">
        <f t="shared" si="46"/>
        <v>0.60869565217391308</v>
      </c>
      <c r="I32" s="7">
        <f t="shared" si="47"/>
        <v>0.60247120029728729</v>
      </c>
      <c r="K32" s="1">
        <f t="shared" si="48"/>
        <v>1.8095503530286137</v>
      </c>
      <c r="M32" s="1">
        <f t="shared" si="49"/>
        <v>3.0035466461063987</v>
      </c>
    </row>
    <row r="33" spans="1:20" x14ac:dyDescent="0.3">
      <c r="A33" s="1">
        <f>SUM(A30:A32)</f>
        <v>12</v>
      </c>
      <c r="B33" s="1">
        <f t="shared" ref="B33" si="50">SUM(B30:B32)</f>
        <v>3.25</v>
      </c>
      <c r="C33" s="1">
        <f t="shared" ref="C33" si="51">SUM(C30:C32)</f>
        <v>1.6428571428571428</v>
      </c>
      <c r="E33" s="1">
        <f>SUM(E30:E32)</f>
        <v>1</v>
      </c>
      <c r="F33" s="1">
        <f t="shared" ref="F33" si="52">SUM(F30:F32)</f>
        <v>1</v>
      </c>
      <c r="G33" s="1">
        <f t="shared" ref="G33" si="53">SUM(G30:G32)</f>
        <v>1</v>
      </c>
      <c r="I33" s="1" t="s">
        <v>12</v>
      </c>
      <c r="M33" s="1">
        <f>SUM(M30:M32)</f>
        <v>9.0059460892838317</v>
      </c>
      <c r="O33" s="1">
        <f>M33/3</f>
        <v>3.0019820297612774</v>
      </c>
      <c r="Q33" s="1">
        <f>(O33-3)/2</f>
        <v>9.9101488063868537E-4</v>
      </c>
      <c r="R33" s="1" t="s">
        <v>4</v>
      </c>
      <c r="S33" s="1">
        <f>Q33/0.58</f>
        <v>1.7086463459287679E-3</v>
      </c>
      <c r="T33" s="1" t="s">
        <v>5</v>
      </c>
    </row>
    <row r="36" spans="1:20" x14ac:dyDescent="0.3">
      <c r="A36" s="1" t="s">
        <v>13</v>
      </c>
    </row>
    <row r="38" spans="1:20" x14ac:dyDescent="0.3">
      <c r="A38" s="9"/>
      <c r="B38" s="10" t="s">
        <v>21</v>
      </c>
      <c r="C38" s="10" t="s">
        <v>18</v>
      </c>
      <c r="D38" s="10" t="s">
        <v>19</v>
      </c>
      <c r="E38" s="10" t="s">
        <v>20</v>
      </c>
      <c r="F38" s="11"/>
      <c r="G38" s="11" t="s">
        <v>17</v>
      </c>
    </row>
    <row r="39" spans="1:20" x14ac:dyDescent="0.3">
      <c r="A39" s="8" t="s">
        <v>14</v>
      </c>
      <c r="B39" s="7">
        <v>0.5714285714285714</v>
      </c>
      <c r="C39" s="7">
        <v>0.15925925925925927</v>
      </c>
      <c r="D39" s="7">
        <v>8.8202120460184982E-2</v>
      </c>
      <c r="E39" s="7">
        <v>8.2404310665180225E-2</v>
      </c>
      <c r="G39" s="13">
        <f>B39*B$42+C39*C$42+D39*D$42+E39*E$42</f>
        <v>0.34154410377590461</v>
      </c>
    </row>
    <row r="40" spans="1:20" x14ac:dyDescent="0.3">
      <c r="A40" s="8" t="s">
        <v>15</v>
      </c>
      <c r="B40" s="7">
        <v>0.2857142857142857</v>
      </c>
      <c r="C40" s="7">
        <v>0.25185185185185183</v>
      </c>
      <c r="D40" s="7">
        <v>0.66869689450334613</v>
      </c>
      <c r="E40" s="7">
        <v>0.31512448903753248</v>
      </c>
      <c r="G40" s="6">
        <f t="shared" ref="G40:G41" si="54">B40*B$42+C40*C$42+D40*D$42+E40*E$42</f>
        <v>0.37985732086767798</v>
      </c>
    </row>
    <row r="41" spans="1:20" x14ac:dyDescent="0.3">
      <c r="A41" s="8" t="s">
        <v>16</v>
      </c>
      <c r="B41" s="7">
        <v>0.14285714285714285</v>
      </c>
      <c r="C41" s="7">
        <v>0.58888888888888891</v>
      </c>
      <c r="D41" s="7">
        <v>0.2431009850364689</v>
      </c>
      <c r="E41" s="7">
        <v>0.60247120029728729</v>
      </c>
      <c r="G41" s="1">
        <f t="shared" si="54"/>
        <v>0.27859857535641736</v>
      </c>
    </row>
    <row r="42" spans="1:20" x14ac:dyDescent="0.3">
      <c r="A42" s="8" t="s">
        <v>0</v>
      </c>
      <c r="B42" s="3">
        <v>0.5115384615384615</v>
      </c>
      <c r="C42" s="3">
        <v>9.8557692307692304E-2</v>
      </c>
      <c r="D42" s="3">
        <v>0.24326923076923079</v>
      </c>
      <c r="E42" s="3">
        <v>0.14663461538461539</v>
      </c>
      <c r="G42" s="12">
        <f>MAX(G39:G41)</f>
        <v>0.37985732086767798</v>
      </c>
      <c r="I42" s="1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Andrej_Mrvar</dc:creator>
  <cp:lastModifiedBy>Mrvara</cp:lastModifiedBy>
  <cp:lastPrinted>2017-10-23T12:03:41Z</cp:lastPrinted>
  <dcterms:created xsi:type="dcterms:W3CDTF">2017-10-23T07:40:32Z</dcterms:created>
  <dcterms:modified xsi:type="dcterms:W3CDTF">2020-03-12T18:27:54Z</dcterms:modified>
</cp:coreProperties>
</file>